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éléchargements\"/>
    </mc:Choice>
  </mc:AlternateContent>
  <bookViews>
    <workbookView xWindow="600" yWindow="135" windowWidth="5715" windowHeight="4620"/>
  </bookViews>
  <sheets>
    <sheet name="Feuil1" sheetId="1" r:id="rId1"/>
  </sheets>
  <calcPr calcId="162913"/>
</workbook>
</file>

<file path=xl/calcChain.xml><?xml version="1.0" encoding="utf-8"?>
<calcChain xmlns="http://schemas.openxmlformats.org/spreadsheetml/2006/main">
  <c r="E20" i="1" l="1"/>
  <c r="E19" i="1"/>
  <c r="E10" i="1"/>
  <c r="E9" i="1"/>
  <c r="F10" i="1"/>
  <c r="F9" i="1"/>
  <c r="F20" i="1"/>
  <c r="F19" i="1"/>
  <c r="D20" i="1"/>
  <c r="D19" i="1"/>
  <c r="D10" i="1"/>
  <c r="D9" i="1"/>
  <c r="C20" i="1"/>
  <c r="C19" i="1"/>
  <c r="C21" i="1" s="1"/>
  <c r="C10" i="1"/>
  <c r="C9" i="1"/>
  <c r="E29" i="1" l="1"/>
  <c r="E30" i="1"/>
  <c r="F29" i="1"/>
  <c r="F30" i="1"/>
  <c r="C29" i="1"/>
  <c r="C30" i="1"/>
  <c r="E21" i="1"/>
  <c r="E22" i="1"/>
  <c r="E11" i="1"/>
  <c r="E12" i="1"/>
  <c r="D29" i="1"/>
  <c r="D30" i="1"/>
  <c r="G20" i="1"/>
  <c r="G19" i="1"/>
  <c r="G10" i="1"/>
  <c r="G9" i="1"/>
  <c r="F11" i="1"/>
  <c r="F12" i="1"/>
  <c r="F21" i="1"/>
  <c r="F22" i="1"/>
  <c r="D21" i="1"/>
  <c r="D22" i="1"/>
  <c r="D11" i="1"/>
  <c r="D12" i="1"/>
  <c r="C22" i="1"/>
  <c r="C11" i="1"/>
  <c r="C12" i="1"/>
  <c r="G29" i="1" l="1"/>
  <c r="G30" i="1"/>
  <c r="G4" i="1" l="1"/>
  <c r="G5" i="1"/>
  <c r="G6" i="1"/>
  <c r="G3" i="1"/>
  <c r="E15" i="1" l="1"/>
  <c r="E25" i="1"/>
  <c r="E16" i="1"/>
  <c r="E26" i="1"/>
  <c r="C25" i="1"/>
  <c r="F25" i="1"/>
  <c r="F15" i="1"/>
  <c r="D25" i="1"/>
  <c r="D15" i="1"/>
  <c r="G25" i="1"/>
  <c r="G11" i="1"/>
  <c r="G21" i="1"/>
  <c r="G15" i="1"/>
  <c r="D26" i="1"/>
  <c r="F16" i="1"/>
  <c r="G26" i="1"/>
  <c r="D16" i="1"/>
  <c r="F26" i="1"/>
  <c r="G22" i="1"/>
  <c r="G12" i="1"/>
  <c r="G16" i="1"/>
  <c r="L4" i="1"/>
  <c r="C13" i="1" s="1"/>
  <c r="C26" i="1"/>
  <c r="C16" i="1"/>
  <c r="C15" i="1"/>
  <c r="E23" i="1" l="1"/>
  <c r="E24" i="1"/>
  <c r="E14" i="1"/>
  <c r="E13" i="1"/>
  <c r="C14" i="1"/>
  <c r="D13" i="1"/>
  <c r="F13" i="1"/>
  <c r="F23" i="1"/>
  <c r="D23" i="1"/>
  <c r="D14" i="1"/>
  <c r="F14" i="1"/>
  <c r="F24" i="1"/>
  <c r="D24" i="1"/>
  <c r="G24" i="1"/>
  <c r="G13" i="1"/>
  <c r="G23" i="1"/>
  <c r="G14" i="1"/>
  <c r="C23" i="1"/>
  <c r="C24" i="1"/>
</calcChain>
</file>

<file path=xl/sharedStrings.xml><?xml version="1.0" encoding="utf-8"?>
<sst xmlns="http://schemas.openxmlformats.org/spreadsheetml/2006/main" count="60" uniqueCount="39">
  <si>
    <t>InvA</t>
  </si>
  <si>
    <t>InvB</t>
  </si>
  <si>
    <t>InvC</t>
  </si>
  <si>
    <t>Unit</t>
  </si>
  <si>
    <t>USD</t>
  </si>
  <si>
    <t>%</t>
  </si>
  <si>
    <t>Risk fields</t>
  </si>
  <si>
    <t>Reward fields</t>
  </si>
  <si>
    <t>Reward/Risk fields</t>
  </si>
  <si>
    <t>Input Data</t>
  </si>
  <si>
    <t>OOP Current Basis (= Purchase Value)</t>
  </si>
  <si>
    <t>SL Value</t>
  </si>
  <si>
    <t>TP Value</t>
  </si>
  <si>
    <t>Risk at Purchase Value</t>
  </si>
  <si>
    <t>Market Value</t>
  </si>
  <si>
    <t>Risk at Market Value</t>
  </si>
  <si>
    <t>Risk at Market Value (%)</t>
  </si>
  <si>
    <t>Risk at Market Value (% Port.)</t>
  </si>
  <si>
    <t>Risk at Market Value (% Port. w/o cash)</t>
  </si>
  <si>
    <t>Reward at Market Value</t>
  </si>
  <si>
    <t>Reward at Market Value (%)</t>
  </si>
  <si>
    <t>Reward at Market Value (% Port.)</t>
  </si>
  <si>
    <t>Reward at Market Value (% Port. w/o cash)</t>
  </si>
  <si>
    <t>Risk at Purchase Value (%)</t>
  </si>
  <si>
    <t>Risk at Purchase Value (% Port.)</t>
  </si>
  <si>
    <t>Risk at Purchase Value (% Port. w/o cash)</t>
  </si>
  <si>
    <t>Reward at Purchase Value</t>
  </si>
  <si>
    <t>Reward at Purchase Value (%)</t>
  </si>
  <si>
    <t>Reward at Purchase Value (% Port.)</t>
  </si>
  <si>
    <t>Reward at Purchase Value (% Port. w/o cash)</t>
  </si>
  <si>
    <t>Portfolio Market Value (USD):</t>
  </si>
  <si>
    <t>Amount of Cash in Porfolio (USD):</t>
  </si>
  <si>
    <t>If Yes, % to apply:</t>
  </si>
  <si>
    <t>Total</t>
  </si>
  <si>
    <t>If no SL exists,  Risk = % of Purchase or Market Value:
(1 = Yes, 0 = No and then Risk is Purchase or Market Value)</t>
  </si>
  <si>
    <t>If no TP exists,  Reward = % of Purchase or Market Value:
(1 = Yes, 0 = No and then Reward is zero)</t>
  </si>
  <si>
    <t>Reward/Risk at Purchase Value</t>
  </si>
  <si>
    <t>Reward/Risk at Market Value</t>
  </si>
  <si>
    <t>InvD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</si>
</sst>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  &quot;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/>
      <top style="thick">
        <color rgb="FFFF0000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double">
        <color rgb="FFFF0000"/>
      </left>
      <right style="thin">
        <color indexed="64"/>
      </right>
      <top style="medium">
        <color indexed="64"/>
      </top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double">
        <color rgb="FFFF0000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2" fillId="0" borderId="2" xfId="0" applyFont="1" applyBorder="1"/>
    <xf numFmtId="0" fontId="1" fillId="2" borderId="2" xfId="0" applyFont="1" applyFill="1" applyBorder="1"/>
    <xf numFmtId="0" fontId="2" fillId="0" borderId="3" xfId="0" applyFont="1" applyBorder="1"/>
    <xf numFmtId="0" fontId="2" fillId="0" borderId="1" xfId="0" applyFont="1" applyBorder="1"/>
    <xf numFmtId="0" fontId="1" fillId="4" borderId="2" xfId="0" applyFont="1" applyFill="1" applyBorder="1"/>
    <xf numFmtId="0" fontId="2" fillId="0" borderId="4" xfId="0" applyFont="1" applyBorder="1"/>
    <xf numFmtId="0" fontId="0" fillId="0" borderId="4" xfId="0" applyBorder="1"/>
    <xf numFmtId="0" fontId="1" fillId="5" borderId="2" xfId="0" applyFont="1" applyFill="1" applyBorder="1"/>
    <xf numFmtId="0" fontId="1" fillId="3" borderId="2" xfId="0" applyFont="1" applyFill="1" applyBorder="1"/>
    <xf numFmtId="0" fontId="3" fillId="3" borderId="2" xfId="0" applyFont="1" applyFill="1" applyBorder="1"/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" fillId="0" borderId="5" xfId="0" applyFont="1" applyBorder="1"/>
    <xf numFmtId="0" fontId="0" fillId="0" borderId="5" xfId="0" applyBorder="1"/>
    <xf numFmtId="0" fontId="2" fillId="0" borderId="6" xfId="0" applyFont="1" applyBorder="1"/>
    <xf numFmtId="0" fontId="0" fillId="0" borderId="6" xfId="0" applyBorder="1"/>
    <xf numFmtId="0" fontId="1" fillId="5" borderId="7" xfId="0" applyFont="1" applyFill="1" applyBorder="1"/>
    <xf numFmtId="0" fontId="1" fillId="5" borderId="8" xfId="0" applyFont="1" applyFill="1" applyBorder="1"/>
    <xf numFmtId="0" fontId="2" fillId="0" borderId="7" xfId="0" applyFont="1" applyBorder="1" applyAlignment="1">
      <alignment horizontal="center" vertical="center"/>
    </xf>
    <xf numFmtId="0" fontId="1" fillId="2" borderId="7" xfId="0" applyFont="1" applyFill="1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1" fillId="4" borderId="7" xfId="0" applyFont="1" applyFill="1" applyBorder="1"/>
    <xf numFmtId="0" fontId="1" fillId="2" borderId="8" xfId="0" applyFont="1" applyFill="1" applyBorder="1"/>
    <xf numFmtId="0" fontId="0" fillId="0" borderId="8" xfId="0" applyBorder="1"/>
    <xf numFmtId="0" fontId="1" fillId="4" borderId="8" xfId="0" applyFont="1" applyFill="1" applyBorder="1"/>
    <xf numFmtId="164" fontId="0" fillId="0" borderId="4" xfId="0" applyNumberFormat="1" applyBorder="1"/>
    <xf numFmtId="164" fontId="0" fillId="0" borderId="2" xfId="0" applyNumberFormat="1" applyBorder="1"/>
    <xf numFmtId="164" fontId="0" fillId="0" borderId="7" xfId="0" applyNumberFormat="1" applyBorder="1"/>
    <xf numFmtId="164" fontId="0" fillId="0" borderId="1" xfId="0" applyNumberFormat="1" applyBorder="1"/>
    <xf numFmtId="164" fontId="0" fillId="0" borderId="13" xfId="0" applyNumberFormat="1" applyBorder="1"/>
    <xf numFmtId="164" fontId="3" fillId="3" borderId="2" xfId="0" applyNumberFormat="1" applyFont="1" applyFill="1" applyBorder="1"/>
    <xf numFmtId="164" fontId="3" fillId="3" borderId="7" xfId="0" applyNumberFormat="1" applyFont="1" applyFill="1" applyBorder="1"/>
    <xf numFmtId="164" fontId="3" fillId="3" borderId="8" xfId="0" applyNumberFormat="1" applyFont="1" applyFill="1" applyBorder="1"/>
    <xf numFmtId="165" fontId="0" fillId="0" borderId="3" xfId="0" applyNumberFormat="1" applyBorder="1"/>
    <xf numFmtId="165" fontId="0" fillId="0" borderId="2" xfId="0" applyNumberFormat="1" applyBorder="1"/>
    <xf numFmtId="165" fontId="0" fillId="0" borderId="7" xfId="0" applyNumberFormat="1" applyBorder="1"/>
    <xf numFmtId="0" fontId="2" fillId="6" borderId="8" xfId="0" applyFont="1" applyFill="1" applyBorder="1" applyAlignment="1">
      <alignment horizontal="center" vertical="center" wrapText="1"/>
    </xf>
    <xf numFmtId="165" fontId="0" fillId="6" borderId="13" xfId="0" applyNumberFormat="1" applyFill="1" applyBorder="1"/>
    <xf numFmtId="165" fontId="0" fillId="6" borderId="8" xfId="0" applyNumberFormat="1" applyFill="1" applyBorder="1"/>
    <xf numFmtId="164" fontId="0" fillId="6" borderId="15" xfId="0" applyNumberFormat="1" applyFill="1" applyBorder="1"/>
    <xf numFmtId="164" fontId="0" fillId="6" borderId="8" xfId="0" applyNumberFormat="1" applyFill="1" applyBorder="1"/>
    <xf numFmtId="164" fontId="0" fillId="6" borderId="14" xfId="0" applyNumberFormat="1" applyFill="1" applyBorder="1"/>
    <xf numFmtId="0" fontId="0" fillId="0" borderId="0" xfId="0" applyAlignment="1">
      <alignment horizontal="right"/>
    </xf>
    <xf numFmtId="0" fontId="0" fillId="0" borderId="16" xfId="0" applyBorder="1"/>
    <xf numFmtId="165" fontId="0" fillId="0" borderId="17" xfId="0" applyNumberFormat="1" applyBorder="1"/>
    <xf numFmtId="165" fontId="0" fillId="0" borderId="18" xfId="0" applyNumberFormat="1" applyBorder="1"/>
    <xf numFmtId="165" fontId="0" fillId="0" borderId="19" xfId="0" applyNumberFormat="1" applyBorder="1"/>
    <xf numFmtId="165" fontId="0" fillId="0" borderId="20" xfId="0" applyNumberFormat="1" applyBorder="1"/>
    <xf numFmtId="165" fontId="0" fillId="0" borderId="21" xfId="0" applyNumberFormat="1" applyBorder="1"/>
    <xf numFmtId="164" fontId="0" fillId="6" borderId="9" xfId="0" applyNumberFormat="1" applyFill="1" applyBorder="1" applyAlignment="1">
      <alignment horizontal="right"/>
    </xf>
    <xf numFmtId="164" fontId="0" fillId="6" borderId="10" xfId="0" applyNumberFormat="1" applyFill="1" applyBorder="1" applyAlignment="1">
      <alignment horizontal="right"/>
    </xf>
    <xf numFmtId="165" fontId="0" fillId="0" borderId="26" xfId="0" applyNumberFormat="1" applyBorder="1"/>
    <xf numFmtId="165" fontId="0" fillId="0" borderId="27" xfId="0" applyNumberFormat="1" applyBorder="1"/>
    <xf numFmtId="165" fontId="0" fillId="6" borderId="28" xfId="0" applyNumberFormat="1" applyFill="1" applyBorder="1"/>
    <xf numFmtId="165" fontId="0" fillId="6" borderId="29" xfId="0" applyNumberFormat="1" applyFill="1" applyBorder="1"/>
    <xf numFmtId="165" fontId="0" fillId="6" borderId="30" xfId="0" applyNumberFormat="1" applyFill="1" applyBorder="1"/>
    <xf numFmtId="165" fontId="0" fillId="0" borderId="31" xfId="0" applyNumberFormat="1" applyBorder="1"/>
    <xf numFmtId="164" fontId="0" fillId="0" borderId="3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32" xfId="0" applyNumberFormat="1" applyBorder="1" applyAlignment="1">
      <alignment horizontal="right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24" xfId="0" applyFont="1" applyBorder="1" applyAlignment="1">
      <alignment horizontal="left" vertical="center"/>
    </xf>
    <xf numFmtId="0" fontId="0" fillId="0" borderId="7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342901</xdr:colOff>
      <xdr:row>11</xdr:row>
      <xdr:rowOff>95250</xdr:rowOff>
    </xdr:from>
    <xdr:to>
      <xdr:col>15</xdr:col>
      <xdr:colOff>304800</xdr:colOff>
      <xdr:row>37</xdr:row>
      <xdr:rowOff>38100</xdr:rowOff>
    </xdr:to>
    <xdr:sp macro="" textlink="">
      <xdr:nvSpPr>
        <xdr:cNvPr id="2" name="ZoneTexte 1"/>
        <xdr:cNvSpPr txBox="1"/>
      </xdr:nvSpPr>
      <xdr:spPr>
        <a:xfrm>
          <a:off x="8391526" y="2495550"/>
          <a:ext cx="6962774" cy="4933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portfolio includes 4 no-cash investments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InvA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to </a:t>
          </a:r>
          <a:r>
            <a:rPr lang="fr-FR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InvD</a:t>
          </a: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 and cash.</a:t>
          </a:r>
          <a:endParaRPr lang="fr-FR">
            <a:effectLst/>
          </a:endParaRPr>
        </a:p>
        <a:p>
          <a:endParaRPr lang="fr-FR" sz="1100"/>
        </a:p>
        <a:p>
          <a:r>
            <a:rPr lang="fr-FR" sz="1100" b="1"/>
            <a:t>Usage</a:t>
          </a:r>
          <a:r>
            <a:rPr lang="fr-FR" sz="1100"/>
            <a:t>: Change the values in the</a:t>
          </a:r>
          <a:r>
            <a:rPr lang="fr-FR" sz="1100" baseline="0"/>
            <a:t> red framed </a:t>
          </a:r>
          <a:r>
            <a:rPr lang="fr-FR" sz="1100"/>
            <a:t>cells </a:t>
          </a:r>
          <a:r>
            <a:rPr lang="fr-FR" sz="1100" baseline="0"/>
            <a:t>to change the scenarios and see the resultant risk and reward calculations.</a:t>
          </a:r>
        </a:p>
        <a:p>
          <a:endParaRPr lang="fr-FR" sz="1100" baseline="0"/>
        </a:p>
        <a:p>
          <a:r>
            <a:rPr lang="fr-FR" sz="1100" u="sng" baseline="0"/>
            <a:t>Examples of analysis (with the default values):</a:t>
          </a:r>
        </a:p>
        <a:p>
          <a:endParaRPr lang="fr-FR" sz="1100" baseline="0"/>
        </a:p>
        <a:p>
          <a:r>
            <a:rPr lang="fr-FR" sz="1100" b="1" baseline="0"/>
            <a:t>InvA:</a:t>
          </a:r>
        </a:p>
        <a:p>
          <a:r>
            <a:rPr lang="fr-FR" sz="1100" baseline="0"/>
            <a:t>This position has just been opened. Reward/Risk is good/very good, because it's more than 2 or 3.</a:t>
          </a:r>
        </a:p>
        <a:p>
          <a:r>
            <a:rPr lang="fr-FR" sz="1100" i="1" baseline="0"/>
            <a:t>Risk at Purchase Value (% Port.)</a:t>
          </a:r>
          <a:r>
            <a:rPr lang="fr-FR" sz="1100" i="0" baseline="0"/>
            <a:t> shows that if the SL is hit the overall porftolio will lose 1,4% (approximatively), and 2,2% on the </a:t>
          </a:r>
          <a:r>
            <a:rPr lang="fr-FR" sz="11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portfolio </a:t>
          </a:r>
          <a:r>
            <a:rPr lang="fr-FR" sz="1100" i="0" baseline="0"/>
            <a:t>non-cash part (</a:t>
          </a:r>
          <a:r>
            <a:rPr lang="fr-FR" sz="1100" i="1" baseline="0"/>
            <a:t>Risk at Market Value (% Port. w/o cash</a:t>
          </a:r>
          <a:r>
            <a:rPr lang="fr-FR" sz="1100" i="0" baseline="0"/>
            <a:t>)). The portfolio will gain 6,7% if the TP is hit (9,8% on the non-cash part).</a:t>
          </a:r>
        </a:p>
        <a:p>
          <a:endParaRPr lang="fr-FR" sz="1100" i="0" baseline="0"/>
        </a:p>
        <a:p>
          <a:r>
            <a:rPr lang="fr-FR" sz="1100" b="1" i="0" baseline="0"/>
            <a:t>InvB</a:t>
          </a:r>
          <a:r>
            <a:rPr lang="fr-FR" sz="1100" b="1" i="1" baseline="0"/>
            <a:t>:</a:t>
          </a:r>
        </a:p>
        <a:p>
          <a:r>
            <a:rPr lang="fr-FR" sz="1100" baseline="0"/>
            <a:t>The price went up, and </a:t>
          </a:r>
          <a:r>
            <a:rPr lang="fr-FR" sz="1100" i="1" baseline="0"/>
            <a:t>Market Value </a:t>
          </a:r>
          <a:r>
            <a:rPr lang="fr-FR" sz="1100" baseline="0"/>
            <a:t>approaches </a:t>
          </a:r>
          <a:r>
            <a:rPr lang="fr-FR" sz="1100" i="1" baseline="0"/>
            <a:t>TP Value. </a:t>
          </a:r>
          <a:r>
            <a:rPr lang="fr-FR" sz="1100" baseline="0"/>
            <a:t>Because of this, remaining </a:t>
          </a:r>
          <a:r>
            <a:rPr lang="fr-FR" sz="1100" i="1" baseline="0"/>
            <a:t>Reward at Market Value </a:t>
          </a:r>
          <a:r>
            <a:rPr lang="fr-FR" sz="1100" baseline="0"/>
            <a:t>tends to decrease and </a:t>
          </a:r>
          <a:r>
            <a:rPr lang="fr-FR" sz="1100" i="1" baseline="0"/>
            <a:t>Risk at Market Value </a:t>
          </a:r>
          <a:r>
            <a:rPr lang="fr-FR" sz="1100" baseline="0"/>
            <a:t>(the distance to SL) tends to increase. So </a:t>
          </a:r>
          <a:r>
            <a:rPr lang="fr-FR" sz="1100" i="1" baseline="0"/>
            <a:t>R/R at Market Value </a:t>
          </a:r>
          <a:r>
            <a:rPr lang="fr-FR" sz="1100" baseline="0"/>
            <a:t>is bad. </a:t>
          </a:r>
          <a:r>
            <a:rPr lang="fr-FR" sz="1100" i="1" baseline="0"/>
            <a:t>Risk at Market Value (% Port.)</a:t>
          </a:r>
          <a:r>
            <a:rPr lang="fr-FR" sz="1100" baseline="0"/>
            <a:t> is quite high too. Look at to move the SL to break-even (for example, at 8000) in order to reduce risk and secure gains.</a:t>
          </a:r>
        </a:p>
        <a:p>
          <a:endParaRPr lang="fr-FR" sz="1100" baseline="0"/>
        </a:p>
        <a:p>
          <a:r>
            <a:rPr lang="fr-FR" sz="1100" b="1" baseline="0"/>
            <a:t>InvC:</a:t>
          </a:r>
        </a:p>
        <a:p>
          <a:r>
            <a:rPr lang="fr-FR" sz="1100" baseline="0"/>
            <a:t>This is a loosing position. The SL has been hit, so </a:t>
          </a:r>
          <a:r>
            <a:rPr lang="fr-FR" sz="1100" i="1" baseline="0"/>
            <a:t>Risk at Market Value </a:t>
          </a:r>
          <a:r>
            <a:rPr lang="fr-FR" sz="1100" baseline="0"/>
            <a:t>is now zero. The position should be closed, or the SL should be moved downward (generally it is not recommanded to do that...).</a:t>
          </a:r>
        </a:p>
        <a:p>
          <a:endParaRPr lang="fr-FR" sz="1100" baseline="0"/>
        </a:p>
        <a:p>
          <a:r>
            <a:rPr lang="fr-FR" sz="1100" b="1" baseline="0"/>
            <a:t>InvD</a:t>
          </a:r>
          <a:r>
            <a:rPr lang="fr-FR" sz="1100" baseline="0"/>
            <a:t>:</a:t>
          </a:r>
        </a:p>
        <a:p>
          <a:r>
            <a:rPr lang="fr-FR" sz="1100" baseline="0"/>
            <a:t>SL and TP have not been set. A default risk of 20% and default reward of 10% have been applied, as set in the options.</a:t>
          </a:r>
        </a:p>
        <a:p>
          <a:endParaRPr lang="fr-FR" sz="1100" baseline="0"/>
        </a:p>
        <a:p>
          <a:r>
            <a:rPr lang="fr-FR" sz="1100" b="1" baseline="0"/>
            <a:t>Total</a:t>
          </a:r>
          <a:r>
            <a:rPr lang="fr-FR" sz="1100" baseline="0"/>
            <a:t>:</a:t>
          </a:r>
        </a:p>
        <a:p>
          <a:r>
            <a:rPr lang="fr-FR" sz="1100" baseline="0"/>
            <a:t>Overall risk and reward can be considered.</a:t>
          </a:r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/>
        </a:p>
        <a:p>
          <a:endParaRPr lang="fr-FR" sz="1100" baseline="0"/>
        </a:p>
        <a:p>
          <a:pPr>
            <a:spcAft>
              <a:spcPts val="600"/>
            </a:spcAft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endParaRPr lang="fr-FR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lang="fr-F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endParaRPr lang="fr-FR">
            <a:effectLst/>
          </a:endParaRPr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 baseline="0"/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tabSelected="1" workbookViewId="0">
      <selection activeCell="F37" sqref="F37"/>
    </sheetView>
  </sheetViews>
  <sheetFormatPr defaultColWidth="11.42578125" defaultRowHeight="15" x14ac:dyDescent="0.25"/>
  <cols>
    <col min="1" max="1" width="43.140625" customWidth="1"/>
    <col min="2" max="2" width="4.7109375" bestFit="1" customWidth="1"/>
    <col min="3" max="3" width="14.140625" customWidth="1"/>
    <col min="4" max="5" width="15.140625" customWidth="1"/>
    <col min="6" max="6" width="15.28515625" customWidth="1"/>
    <col min="7" max="7" width="13.140625" customWidth="1"/>
    <col min="9" max="9" width="16" customWidth="1"/>
    <col min="11" max="11" width="15" customWidth="1"/>
    <col min="12" max="12" width="10.28515625" customWidth="1"/>
    <col min="13" max="13" width="20.7109375" customWidth="1"/>
    <col min="14" max="14" width="8.7109375" customWidth="1"/>
  </cols>
  <sheetData>
    <row r="1" spans="1:15" ht="30" customHeight="1" x14ac:dyDescent="0.25">
      <c r="A1" s="1"/>
      <c r="B1" s="15" t="s">
        <v>3</v>
      </c>
      <c r="C1" s="14" t="s">
        <v>0</v>
      </c>
      <c r="D1" s="14" t="s">
        <v>1</v>
      </c>
      <c r="E1" s="22" t="s">
        <v>2</v>
      </c>
      <c r="F1" s="22" t="s">
        <v>38</v>
      </c>
      <c r="G1" s="42" t="s">
        <v>33</v>
      </c>
    </row>
    <row r="2" spans="1:15" ht="15.75" thickBot="1" x14ac:dyDescent="0.3">
      <c r="A2" s="5" t="s">
        <v>9</v>
      </c>
      <c r="B2" s="5"/>
      <c r="C2" s="5"/>
      <c r="D2" s="5"/>
      <c r="E2" s="23"/>
      <c r="F2" s="23"/>
      <c r="G2" s="28"/>
    </row>
    <row r="3" spans="1:15" ht="16.5" thickTop="1" thickBot="1" x14ac:dyDescent="0.3">
      <c r="A3" s="6" t="s">
        <v>10</v>
      </c>
      <c r="B3" s="24" t="s">
        <v>4</v>
      </c>
      <c r="C3" s="51">
        <v>10000</v>
      </c>
      <c r="D3" s="52">
        <v>6000</v>
      </c>
      <c r="E3" s="57">
        <v>15000</v>
      </c>
      <c r="F3" s="57">
        <v>11000</v>
      </c>
      <c r="G3" s="59">
        <f>C3+D3+F3</f>
        <v>27000</v>
      </c>
      <c r="I3" s="66" t="s">
        <v>31</v>
      </c>
      <c r="J3" s="66"/>
      <c r="K3" s="66"/>
      <c r="L3" s="49">
        <v>15000</v>
      </c>
    </row>
    <row r="4" spans="1:15" ht="15.75" thickTop="1" x14ac:dyDescent="0.25">
      <c r="A4" s="4" t="s">
        <v>14</v>
      </c>
      <c r="B4" s="25" t="s">
        <v>4</v>
      </c>
      <c r="C4" s="53">
        <v>10050</v>
      </c>
      <c r="D4" s="40">
        <v>8500</v>
      </c>
      <c r="E4" s="41">
        <v>13000</v>
      </c>
      <c r="F4" s="41">
        <v>11400</v>
      </c>
      <c r="G4" s="60">
        <f>C4+D4+F4</f>
        <v>29950</v>
      </c>
      <c r="I4" s="67" t="s">
        <v>30</v>
      </c>
      <c r="J4" s="67"/>
      <c r="K4" s="67"/>
      <c r="L4">
        <f>L3+G4</f>
        <v>44950</v>
      </c>
    </row>
    <row r="5" spans="1:15" ht="15.75" thickBot="1" x14ac:dyDescent="0.3">
      <c r="A5" s="4" t="s">
        <v>11</v>
      </c>
      <c r="B5" s="25" t="s">
        <v>4</v>
      </c>
      <c r="C5" s="53">
        <v>9400</v>
      </c>
      <c r="D5" s="40">
        <v>5000</v>
      </c>
      <c r="E5" s="41">
        <v>13300</v>
      </c>
      <c r="F5" s="41"/>
      <c r="G5" s="60">
        <f>C5+D5+F5</f>
        <v>14400</v>
      </c>
    </row>
    <row r="6" spans="1:15" ht="15.75" customHeight="1" thickTop="1" thickBot="1" x14ac:dyDescent="0.3">
      <c r="A6" s="7" t="s">
        <v>12</v>
      </c>
      <c r="B6" s="26" t="s">
        <v>4</v>
      </c>
      <c r="C6" s="54">
        <v>13000</v>
      </c>
      <c r="D6" s="50">
        <v>9000</v>
      </c>
      <c r="E6" s="62">
        <v>16000</v>
      </c>
      <c r="F6" s="58"/>
      <c r="G6" s="61">
        <f>C6+D6+F6</f>
        <v>22000</v>
      </c>
      <c r="H6" s="69" t="s">
        <v>34</v>
      </c>
      <c r="I6" s="70"/>
      <c r="J6" s="70"/>
      <c r="K6" s="71"/>
      <c r="L6" s="72">
        <v>1</v>
      </c>
      <c r="M6" s="74" t="s">
        <v>32</v>
      </c>
      <c r="N6" s="75">
        <v>20</v>
      </c>
      <c r="O6" s="68" t="s">
        <v>5</v>
      </c>
    </row>
    <row r="7" spans="1:15" ht="15.75" thickBot="1" x14ac:dyDescent="0.3">
      <c r="A7" s="1"/>
      <c r="B7" s="1"/>
      <c r="C7" s="32"/>
      <c r="D7" s="32"/>
      <c r="E7" s="33"/>
      <c r="F7" s="33"/>
      <c r="G7" s="35"/>
      <c r="H7" s="69"/>
      <c r="I7" s="70"/>
      <c r="J7" s="70"/>
      <c r="K7" s="71"/>
      <c r="L7" s="73"/>
      <c r="M7" s="74"/>
      <c r="N7" s="76"/>
      <c r="O7" s="68"/>
    </row>
    <row r="8" spans="1:15" ht="16.5" thickTop="1" thickBot="1" x14ac:dyDescent="0.3">
      <c r="A8" s="12" t="s">
        <v>6</v>
      </c>
      <c r="B8" s="13"/>
      <c r="C8" s="36"/>
      <c r="D8" s="36"/>
      <c r="E8" s="37"/>
      <c r="F8" s="37"/>
      <c r="G8" s="38"/>
      <c r="I8" s="48"/>
      <c r="J8" s="48"/>
      <c r="K8" s="48"/>
    </row>
    <row r="9" spans="1:15" ht="15.75" customHeight="1" thickTop="1" x14ac:dyDescent="0.25">
      <c r="A9" s="6" t="s">
        <v>13</v>
      </c>
      <c r="B9" s="2" t="s">
        <v>4</v>
      </c>
      <c r="C9" s="39">
        <f>IF(C5="",IF($L$6=1,$N$6/100*C3,C3),IF(C5&gt;C3,0,C3-C5))</f>
        <v>600</v>
      </c>
      <c r="D9" s="39">
        <f>IF(D5="",IF($L$6=1,$N$6/100*D3,D3),IF(D5&gt;D3,0,D3-D5))</f>
        <v>1000</v>
      </c>
      <c r="E9" s="39">
        <f>IF(E5="",IF($L$6=1,$N$6/100*E3,E3),IF(E5&gt;E3,0,E3-E5))</f>
        <v>1700</v>
      </c>
      <c r="F9" s="39">
        <f>IF(F5="",IF($L$6=1,$N$6/100*F3,F3),IF(F5&gt;F3,0,F3-F5))</f>
        <v>2200</v>
      </c>
      <c r="G9" s="43">
        <f>C9+D9+F9</f>
        <v>3800</v>
      </c>
      <c r="H9" s="69" t="s">
        <v>35</v>
      </c>
      <c r="I9" s="70"/>
      <c r="J9" s="70"/>
      <c r="K9" s="71"/>
      <c r="L9" s="72">
        <v>1</v>
      </c>
      <c r="M9" s="74" t="s">
        <v>32</v>
      </c>
      <c r="N9" s="75">
        <v>10</v>
      </c>
      <c r="O9" s="68" t="s">
        <v>5</v>
      </c>
    </row>
    <row r="10" spans="1:15" ht="15.75" thickBot="1" x14ac:dyDescent="0.3">
      <c r="A10" s="4" t="s">
        <v>15</v>
      </c>
      <c r="B10" s="1" t="s">
        <v>4</v>
      </c>
      <c r="C10" s="40">
        <f>IF(C5="",IF($L$6=1,$N$6/100*C4,C4),IF(C5&gt;C4,0,C4-C5))</f>
        <v>650</v>
      </c>
      <c r="D10" s="40">
        <f>IF(D5="",IF($L$6=1,$N$6/100*D4,D4),IF(D5&gt;D4,0,D4-D5))</f>
        <v>3500</v>
      </c>
      <c r="E10" s="40">
        <f>IF(E5="",IF($L$6=1,$N$6/100*E4,E4),IF(E5&gt;E4,0,E4-E5))</f>
        <v>0</v>
      </c>
      <c r="F10" s="40">
        <f>IF(F5="",IF($L$6=1,$N$6/100*F4,F4),IF(F5&gt;F4,0,F4-F5))</f>
        <v>2280</v>
      </c>
      <c r="G10" s="44">
        <f>C10+D10+F10</f>
        <v>6430</v>
      </c>
      <c r="H10" s="69"/>
      <c r="I10" s="70"/>
      <c r="J10" s="70"/>
      <c r="K10" s="71"/>
      <c r="L10" s="73"/>
      <c r="M10" s="74"/>
      <c r="N10" s="76"/>
      <c r="O10" s="68"/>
    </row>
    <row r="11" spans="1:15" ht="15.75" thickTop="1" x14ac:dyDescent="0.25">
      <c r="A11" s="9" t="s">
        <v>23</v>
      </c>
      <c r="B11" s="10" t="s">
        <v>5</v>
      </c>
      <c r="C11" s="31">
        <f t="shared" ref="C11:G12" si="0">100*C9/C3</f>
        <v>6</v>
      </c>
      <c r="D11" s="31">
        <f t="shared" si="0"/>
        <v>16.666666666666668</v>
      </c>
      <c r="E11" s="31">
        <f t="shared" si="0"/>
        <v>11.333333333333334</v>
      </c>
      <c r="F11" s="31">
        <f t="shared" si="0"/>
        <v>20</v>
      </c>
      <c r="G11" s="45">
        <f t="shared" si="0"/>
        <v>14.074074074074074</v>
      </c>
    </row>
    <row r="12" spans="1:15" x14ac:dyDescent="0.25">
      <c r="A12" s="4" t="s">
        <v>16</v>
      </c>
      <c r="B12" s="1" t="s">
        <v>5</v>
      </c>
      <c r="C12" s="32">
        <f t="shared" si="0"/>
        <v>6.4676616915422889</v>
      </c>
      <c r="D12" s="32">
        <f t="shared" si="0"/>
        <v>41.176470588235297</v>
      </c>
      <c r="E12" s="32">
        <f t="shared" si="0"/>
        <v>0</v>
      </c>
      <c r="F12" s="32">
        <f t="shared" si="0"/>
        <v>20</v>
      </c>
      <c r="G12" s="46">
        <f t="shared" si="0"/>
        <v>21.469115191986646</v>
      </c>
    </row>
    <row r="13" spans="1:15" x14ac:dyDescent="0.25">
      <c r="A13" s="9" t="s">
        <v>24</v>
      </c>
      <c r="B13" s="10" t="s">
        <v>5</v>
      </c>
      <c r="C13" s="31">
        <f t="shared" ref="C13:G14" si="1">100*C9/$L$4</f>
        <v>1.3348164627363737</v>
      </c>
      <c r="D13" s="31">
        <f t="shared" si="1"/>
        <v>2.2246941045606228</v>
      </c>
      <c r="E13" s="31">
        <f t="shared" si="1"/>
        <v>3.7819799777530592</v>
      </c>
      <c r="F13" s="31">
        <f t="shared" si="1"/>
        <v>4.8943270300333701</v>
      </c>
      <c r="G13" s="45">
        <f t="shared" si="1"/>
        <v>8.4538375973303665</v>
      </c>
    </row>
    <row r="14" spans="1:15" x14ac:dyDescent="0.25">
      <c r="A14" s="4" t="s">
        <v>17</v>
      </c>
      <c r="B14" s="1" t="s">
        <v>5</v>
      </c>
      <c r="C14" s="32">
        <f t="shared" si="1"/>
        <v>1.4460511679644048</v>
      </c>
      <c r="D14" s="32">
        <f t="shared" si="1"/>
        <v>7.7864293659621806</v>
      </c>
      <c r="E14" s="32">
        <f t="shared" si="1"/>
        <v>0</v>
      </c>
      <c r="F14" s="32">
        <f t="shared" si="1"/>
        <v>5.0723025583982206</v>
      </c>
      <c r="G14" s="46">
        <f t="shared" si="1"/>
        <v>14.304783092324806</v>
      </c>
    </row>
    <row r="15" spans="1:15" x14ac:dyDescent="0.25">
      <c r="A15" s="9" t="s">
        <v>25</v>
      </c>
      <c r="B15" s="10" t="s">
        <v>5</v>
      </c>
      <c r="C15" s="31">
        <f>100*C9/$G$3</f>
        <v>2.2222222222222223</v>
      </c>
      <c r="D15" s="31">
        <f>100*D9/$G$3</f>
        <v>3.7037037037037037</v>
      </c>
      <c r="E15" s="31">
        <f>100*E9/$G$3</f>
        <v>6.2962962962962967</v>
      </c>
      <c r="F15" s="31">
        <f>100*F9/$G$3</f>
        <v>8.1481481481481488</v>
      </c>
      <c r="G15" s="45">
        <f>100*G9/$G$3</f>
        <v>14.074074074074074</v>
      </c>
    </row>
    <row r="16" spans="1:15" ht="15.75" thickBot="1" x14ac:dyDescent="0.3">
      <c r="A16" s="7" t="s">
        <v>18</v>
      </c>
      <c r="B16" s="3" t="s">
        <v>5</v>
      </c>
      <c r="C16" s="34">
        <f>100*C10/$G$4</f>
        <v>2.1702838063439067</v>
      </c>
      <c r="D16" s="34">
        <f>100*D10/$G$4</f>
        <v>11.686143572621035</v>
      </c>
      <c r="E16" s="34">
        <f>100*E10/$G$4</f>
        <v>0</v>
      </c>
      <c r="F16" s="34">
        <f>100*F10/$G$4</f>
        <v>7.6126878130217026</v>
      </c>
      <c r="G16" s="47">
        <f>100*G10/$G$4</f>
        <v>21.469115191986646</v>
      </c>
    </row>
    <row r="17" spans="1:7" x14ac:dyDescent="0.25">
      <c r="A17" s="1"/>
      <c r="B17" s="1"/>
      <c r="C17" s="1"/>
      <c r="D17" s="1"/>
      <c r="E17" s="25"/>
      <c r="F17" s="25"/>
      <c r="G17" s="29"/>
    </row>
    <row r="18" spans="1:7" ht="15.75" thickBot="1" x14ac:dyDescent="0.3">
      <c r="A18" s="8" t="s">
        <v>7</v>
      </c>
      <c r="B18" s="8"/>
      <c r="C18" s="8"/>
      <c r="D18" s="8"/>
      <c r="E18" s="27"/>
      <c r="F18" s="27"/>
      <c r="G18" s="30"/>
    </row>
    <row r="19" spans="1:7" x14ac:dyDescent="0.25">
      <c r="A19" s="6" t="s">
        <v>26</v>
      </c>
      <c r="B19" s="2" t="s">
        <v>4</v>
      </c>
      <c r="C19" s="39">
        <f>IF(C6="",IF($L$9=1,$N$9/100*C3,0),IF(C6&lt;C3,0,C6-C3))</f>
        <v>3000</v>
      </c>
      <c r="D19" s="39">
        <f>IF(D6="",IF($L$9=1,$N$9/100*D3,0),IF(D6&lt;D3,0,D6-D3))</f>
        <v>3000</v>
      </c>
      <c r="E19" s="39">
        <f>IF(E6="",IF($L$9=1,$N$9/100*E3,0),IF(E6&lt;E3,0,E6-E3))</f>
        <v>1000</v>
      </c>
      <c r="F19" s="39">
        <f>IF(F6="",IF($L$9=1,$N$9/100*F3,0),IF(F6&lt;F3,0,F6-F3))</f>
        <v>1100</v>
      </c>
      <c r="G19" s="43">
        <f>C19+D19+F19</f>
        <v>7100</v>
      </c>
    </row>
    <row r="20" spans="1:7" x14ac:dyDescent="0.25">
      <c r="A20" s="4" t="s">
        <v>19</v>
      </c>
      <c r="B20" s="1" t="s">
        <v>4</v>
      </c>
      <c r="C20" s="40">
        <f>IF(C6="",IF($L$9=1,$N$9/100*C4,0),IF(C6&lt;C4,0,C6-C4))</f>
        <v>2950</v>
      </c>
      <c r="D20" s="40">
        <f>IF(D6="",IF($L$9=1,$N$9/100*D4,0),IF(D6&lt;D4,0,D6-D4))</f>
        <v>500</v>
      </c>
      <c r="E20" s="40">
        <f>IF(E6="",IF($L$9=1,$N$9/100*E4,0),IF(E6&lt;E4,0,E6-E4))</f>
        <v>3000</v>
      </c>
      <c r="F20" s="40">
        <f>IF(F6="",IF($L$9=1,$N$9/100*F4,0),IF(F6&lt;F4,0,F6-F4))</f>
        <v>1140</v>
      </c>
      <c r="G20" s="44">
        <f>C20+D20+F20</f>
        <v>4590</v>
      </c>
    </row>
    <row r="21" spans="1:7" x14ac:dyDescent="0.25">
      <c r="A21" s="9" t="s">
        <v>27</v>
      </c>
      <c r="B21" s="10" t="s">
        <v>5</v>
      </c>
      <c r="C21" s="31">
        <f t="shared" ref="C21:G22" si="2">100*C19/C3</f>
        <v>30</v>
      </c>
      <c r="D21" s="31">
        <f t="shared" si="2"/>
        <v>50</v>
      </c>
      <c r="E21" s="31">
        <f t="shared" si="2"/>
        <v>6.666666666666667</v>
      </c>
      <c r="F21" s="31">
        <f t="shared" si="2"/>
        <v>10</v>
      </c>
      <c r="G21" s="45">
        <f t="shared" si="2"/>
        <v>26.296296296296298</v>
      </c>
    </row>
    <row r="22" spans="1:7" x14ac:dyDescent="0.25">
      <c r="A22" s="4" t="s">
        <v>20</v>
      </c>
      <c r="B22" s="1" t="s">
        <v>5</v>
      </c>
      <c r="C22" s="32">
        <f t="shared" si="2"/>
        <v>29.35323383084577</v>
      </c>
      <c r="D22" s="32">
        <f t="shared" si="2"/>
        <v>5.882352941176471</v>
      </c>
      <c r="E22" s="32">
        <f t="shared" si="2"/>
        <v>23.076923076923077</v>
      </c>
      <c r="F22" s="32">
        <f t="shared" si="2"/>
        <v>10</v>
      </c>
      <c r="G22" s="46">
        <f t="shared" si="2"/>
        <v>15.325542570951585</v>
      </c>
    </row>
    <row r="23" spans="1:7" x14ac:dyDescent="0.25">
      <c r="A23" s="9" t="s">
        <v>28</v>
      </c>
      <c r="B23" s="10" t="s">
        <v>5</v>
      </c>
      <c r="C23" s="31">
        <f t="shared" ref="C23:G24" si="3">100*C19/$L$4</f>
        <v>6.6740823136818683</v>
      </c>
      <c r="D23" s="31">
        <f t="shared" si="3"/>
        <v>6.6740823136818683</v>
      </c>
      <c r="E23" s="31">
        <f t="shared" si="3"/>
        <v>2.2246941045606228</v>
      </c>
      <c r="F23" s="31">
        <f t="shared" si="3"/>
        <v>2.4471635150166851</v>
      </c>
      <c r="G23" s="45">
        <f t="shared" si="3"/>
        <v>15.795328142380423</v>
      </c>
    </row>
    <row r="24" spans="1:7" x14ac:dyDescent="0.25">
      <c r="A24" s="4" t="s">
        <v>21</v>
      </c>
      <c r="B24" s="1" t="s">
        <v>5</v>
      </c>
      <c r="C24" s="32">
        <f t="shared" si="3"/>
        <v>6.5628476084538372</v>
      </c>
      <c r="D24" s="32">
        <f t="shared" si="3"/>
        <v>1.1123470522803114</v>
      </c>
      <c r="E24" s="32">
        <f t="shared" si="3"/>
        <v>6.6740823136818683</v>
      </c>
      <c r="F24" s="32">
        <f t="shared" si="3"/>
        <v>2.5361512791991103</v>
      </c>
      <c r="G24" s="46">
        <f t="shared" si="3"/>
        <v>10.21134593993326</v>
      </c>
    </row>
    <row r="25" spans="1:7" x14ac:dyDescent="0.25">
      <c r="A25" s="9" t="s">
        <v>29</v>
      </c>
      <c r="B25" s="10" t="s">
        <v>5</v>
      </c>
      <c r="C25" s="31">
        <f>100*C19/$G$3</f>
        <v>11.111111111111111</v>
      </c>
      <c r="D25" s="31">
        <f>100*D19/$G$3</f>
        <v>11.111111111111111</v>
      </c>
      <c r="E25" s="31">
        <f>100*E19/$G$3</f>
        <v>3.7037037037037037</v>
      </c>
      <c r="F25" s="31">
        <f>100*F19/$G$3</f>
        <v>4.0740740740740744</v>
      </c>
      <c r="G25" s="45">
        <f>100*G19/$G$3</f>
        <v>26.296296296296298</v>
      </c>
    </row>
    <row r="26" spans="1:7" ht="15.75" thickBot="1" x14ac:dyDescent="0.3">
      <c r="A26" s="7" t="s">
        <v>22</v>
      </c>
      <c r="B26" s="3" t="s">
        <v>5</v>
      </c>
      <c r="C26" s="34">
        <f>100*C20/$G$4</f>
        <v>9.8497495826377293</v>
      </c>
      <c r="D26" s="34">
        <f>100*D20/$G$4</f>
        <v>1.669449081803005</v>
      </c>
      <c r="E26" s="34">
        <f>100*E20/$G$4</f>
        <v>10.016694490818031</v>
      </c>
      <c r="F26" s="34">
        <f>100*F20/$G$4</f>
        <v>3.8063439065108513</v>
      </c>
      <c r="G26" s="47">
        <f>100*G20/$G$4</f>
        <v>15.325542570951585</v>
      </c>
    </row>
    <row r="28" spans="1:7" ht="15.75" thickBot="1" x14ac:dyDescent="0.3">
      <c r="A28" s="11" t="s">
        <v>8</v>
      </c>
      <c r="B28" s="11"/>
      <c r="C28" s="11"/>
      <c r="D28" s="11"/>
      <c r="E28" s="20"/>
      <c r="F28" s="20"/>
      <c r="G28" s="21"/>
    </row>
    <row r="29" spans="1:7" x14ac:dyDescent="0.25">
      <c r="A29" s="16" t="s">
        <v>36</v>
      </c>
      <c r="B29" s="17"/>
      <c r="C29" s="63">
        <f t="shared" ref="C29:G30" si="4">IF(C9=0,"N.A.",C19/C9)</f>
        <v>5</v>
      </c>
      <c r="D29" s="63">
        <f t="shared" si="4"/>
        <v>3</v>
      </c>
      <c r="E29" s="63">
        <f t="shared" si="4"/>
        <v>0.58823529411764708</v>
      </c>
      <c r="F29" s="63">
        <f t="shared" si="4"/>
        <v>0.5</v>
      </c>
      <c r="G29" s="55">
        <f t="shared" si="4"/>
        <v>1.868421052631579</v>
      </c>
    </row>
    <row r="30" spans="1:7" x14ac:dyDescent="0.25">
      <c r="A30" s="18" t="s">
        <v>37</v>
      </c>
      <c r="B30" s="19"/>
      <c r="C30" s="64">
        <f t="shared" si="4"/>
        <v>4.5384615384615383</v>
      </c>
      <c r="D30" s="64">
        <f t="shared" si="4"/>
        <v>0.14285714285714285</v>
      </c>
      <c r="E30" s="64" t="str">
        <f t="shared" si="4"/>
        <v>N.A.</v>
      </c>
      <c r="F30" s="65">
        <f t="shared" si="4"/>
        <v>0.5</v>
      </c>
      <c r="G30" s="56">
        <f t="shared" si="4"/>
        <v>0.713841368584759</v>
      </c>
    </row>
  </sheetData>
  <mergeCells count="12">
    <mergeCell ref="I3:K3"/>
    <mergeCell ref="I4:K4"/>
    <mergeCell ref="O6:O7"/>
    <mergeCell ref="O9:O10"/>
    <mergeCell ref="H6:K7"/>
    <mergeCell ref="H9:K10"/>
    <mergeCell ref="L6:L7"/>
    <mergeCell ref="L9:L10"/>
    <mergeCell ref="M6:M7"/>
    <mergeCell ref="M9:M10"/>
    <mergeCell ref="N6:N7"/>
    <mergeCell ref="N9:N10"/>
  </mergeCells>
  <dataValidations count="6">
    <dataValidation type="whole" allowBlank="1" showErrorMessage="1" errorTitle="Not a valid entry" error="Value must be an integer &gt; 1, and &lt; TP Value if exists." promptTitle="Error" sqref="C5:F5">
      <formula1>1</formula1>
      <formula2>C6-1</formula2>
    </dataValidation>
    <dataValidation type="whole" operator="greaterThan" allowBlank="1" showInputMessage="1" showErrorMessage="1" errorTitle="Not a valid entry" error="Value must be an integer &gt; 1, and &gt; SL Value if exists." sqref="C6:F6">
      <formula1>IF(C5&gt;0,C5,1)</formula1>
    </dataValidation>
    <dataValidation type="whole" operator="greaterThan" allowBlank="1" showInputMessage="1" showErrorMessage="1" error="Must be &gt; 0" sqref="C3:F4">
      <formula1>0</formula1>
    </dataValidation>
    <dataValidation type="whole" operator="greaterThan" allowBlank="1" showInputMessage="1" showErrorMessage="1" error="Must be an integer &gt; 0" sqref="L3 N9:N10">
      <formula1>0</formula1>
    </dataValidation>
    <dataValidation type="whole" allowBlank="1" showInputMessage="1" showErrorMessage="1" error="Must be 0 or 1" sqref="L6:L7 L9:L10">
      <formula1>0</formula1>
      <formula2>1</formula2>
    </dataValidation>
    <dataValidation type="whole" allowBlank="1" showInputMessage="1" showErrorMessage="1" error="Must be an integer between 1 and 100" sqref="N6:N7">
      <formula1>1</formula1>
      <formula2>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2020-05-15T13:31:36Z</dcterms:created>
  <dcterms:modified xsi:type="dcterms:W3CDTF">2020-05-20T19:55:03Z</dcterms:modified>
</cp:coreProperties>
</file>